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240" yWindow="105" windowWidth="14805" windowHeight="801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'1кв'!$A$1:$E$51</definedName>
    <definedName name="_xlnm.Print_Area" localSheetId="1">'2кв'!$A$1:$E$49</definedName>
    <definedName name="_xlnm.Print_Area" localSheetId="2">'3кв'!$A$1:$E$48</definedName>
    <definedName name="_xlnm.Print_Area" localSheetId="3">'4кв'!$A$1:$E$48</definedName>
    <definedName name="_xlnm.Print_Area" localSheetId="4">отчет!$A$1:$C$40</definedName>
  </definedNames>
  <calcPr calcId="152511"/>
</workbook>
</file>

<file path=xl/calcChain.xml><?xml version="1.0" encoding="utf-8"?>
<calcChain xmlns="http://schemas.openxmlformats.org/spreadsheetml/2006/main">
  <c r="C20" i="27" l="1"/>
  <c r="C19" i="27"/>
  <c r="C14" i="27"/>
  <c r="C15" i="27"/>
  <c r="C13" i="27"/>
  <c r="C10" i="27"/>
  <c r="C9" i="27"/>
  <c r="C8" i="27"/>
  <c r="C6" i="27"/>
  <c r="B43" i="26"/>
  <c r="C28" i="27"/>
  <c r="C17" i="27"/>
  <c r="E23" i="26"/>
  <c r="E22" i="26"/>
  <c r="E26" i="26" s="1"/>
  <c r="B47" i="26" s="1"/>
  <c r="C11" i="27" l="1"/>
  <c r="C22" i="27"/>
  <c r="C23" i="27" s="1"/>
  <c r="B48" i="26"/>
  <c r="B46" i="25"/>
  <c r="B43" i="25" l="1"/>
  <c r="E23" i="25"/>
  <c r="E22" i="25"/>
  <c r="E26" i="25" l="1"/>
  <c r="B47" i="25" s="1"/>
  <c r="B48" i="25" s="1"/>
  <c r="B43" i="24"/>
  <c r="B47" i="24"/>
  <c r="B46" i="24"/>
  <c r="E23" i="24"/>
  <c r="E22" i="24"/>
  <c r="E26" i="24" s="1"/>
  <c r="B48" i="24" s="1"/>
  <c r="B49" i="24" l="1"/>
  <c r="E28" i="23"/>
  <c r="B49" i="23" l="1"/>
  <c r="B48" i="23"/>
  <c r="E23" i="23"/>
  <c r="E22" i="23"/>
  <c r="B50" i="23" s="1"/>
  <c r="B51" i="23" l="1"/>
</calcChain>
</file>

<file path=xl/sharedStrings.xml><?xml version="1.0" encoding="utf-8"?>
<sst xmlns="http://schemas.openxmlformats.org/spreadsheetml/2006/main" count="258" uniqueCount="100">
  <si>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</si>
  <si>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</si>
  <si>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</si>
  <si>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</si>
  <si>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</si>
  <si>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</si>
  <si>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</si>
  <si>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</si>
  <si>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</si>
  <si>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</si>
  <si>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</si>
  <si>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</si>
  <si>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</si>
  <si>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</si>
  <si>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</si>
  <si>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</si>
  <si>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</si>
  <si>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</si>
  <si>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</si>
  <si>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</si>
  <si>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</si>
  <si>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</si>
  <si>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</si>
  <si>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</si>
  <si>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164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</si>
  <si>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№20 от 25.03.2013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</si>
  <si>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№20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</si>
  <si>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</si>
  <si>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</si>
  <si>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в лице председателя совета МКД Крапивина В.М.</t>
  </si>
  <si>
    <t>Стоимость материалов</t>
  </si>
  <si>
    <t>1 квартал</t>
  </si>
  <si>
    <t>руб.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</si>
  <si>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дома)</t>
  </si>
  <si>
    <t>Информация для собственников:</t>
  </si>
  <si>
    <t>в т.ч. Оплачено</t>
  </si>
  <si>
    <t xml:space="preserve">Итого остаток на конец квартала 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</si>
  <si>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</si>
  <si>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</si>
  <si>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</si>
  <si>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 ( без стоимости услуги проверки вентканалов)</t>
  </si>
  <si>
    <t xml:space="preserve">определена приложением № 9 к договору </t>
  </si>
  <si>
    <t>интернет Квант-телеком</t>
  </si>
  <si>
    <t>за 1 квартал 2023 года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</si>
  <si>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</si>
  <si>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</si>
  <si>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Общая площадь квартир - 316,8</t>
  </si>
  <si>
    <t>интернет Ростелеком</t>
  </si>
  <si>
    <t>Предъявлено населению 21236,4</t>
  </si>
  <si>
    <t>31.03.2024 г.</t>
  </si>
  <si>
    <t>именуемый в дальнейшем "Заказчик", в лице  ________________________________________________</t>
  </si>
  <si>
    <t>Монтаж почтовых ящиков (смета)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</si>
  <si>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</si>
  <si>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</si>
  <si>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февраль</t>
  </si>
  <si>
    <t xml:space="preserve">           2. Всего за период с "01" 01  2024 г. по "31" 03 2024 г. выполнено работ (оказано услуг) на общую сумму двадцать четыре тысячи пятьсот шестьдесят восемь рублей 68 копеек.</t>
  </si>
  <si>
    <t>за 2 квартал 2023 года</t>
  </si>
  <si>
    <t>30.06.2024 г.</t>
  </si>
  <si>
    <t>2 квартал</t>
  </si>
  <si>
    <t xml:space="preserve">           2. Всего за период с "01" 04  2024 г. по "30" 06 2024 г. выполнено работ (оказано услуг) на общую сумму восемнадцать тысяч шестьсот семьдесят пять рублей 36 копеек.</t>
  </si>
  <si>
    <t>30.09.2024 г.</t>
  </si>
  <si>
    <t>3 квартал</t>
  </si>
  <si>
    <t>Общая площадь квартир - 316,4м2</t>
  </si>
  <si>
    <t xml:space="preserve">           2. Всего за период с "01" 07  2024 г. по "30" 09 2024 г. выполнено работ (оказано услуг) на общую сумму двадцать две тысячи двести восемьдесят семь рублей 22 копейки.</t>
  </si>
  <si>
    <t>Предъявлено населению 23177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</si>
  <si>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</si>
  <si>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</si>
  <si>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</si>
  <si>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</si>
  <si>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</si>
  <si>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</si>
  <si>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</si>
  <si>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</si>
  <si>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</si>
  <si>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</si>
  <si>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Непредвиденные работы  ч/ч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</si>
  <si>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</si>
  <si>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</si>
  <si>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</si>
  <si>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</si>
  <si>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</si>
  <si>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</si>
  <si>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</si>
  <si>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</si>
  <si>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</si>
  <si>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</si>
  <si>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</si>
  <si>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</si>
  <si>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</si>
  <si>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</si>
  <si>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Пролетарская, д. 164</t>
  </si>
  <si>
    <t>31.12.2024 г.</t>
  </si>
  <si>
    <t>4 квартал</t>
  </si>
  <si>
    <t xml:space="preserve">           2. Всего за период с "01" 10  2024 г. по "31" 12 2024 г. выполнено работ (оказано услуг) на общую сумму двадцать две тысячи двести восемьдесят семь рублей 22 копейки.</t>
  </si>
  <si>
    <t>Предъявлено населению 23179,44</t>
  </si>
  <si>
    <t>Оплачено за размещение оборудования в МОП интернет Квант телеком</t>
  </si>
  <si>
    <t>Начислено всего 88829,24</t>
  </si>
  <si>
    <t xml:space="preserve">   * Монтаж почтовых ящиков (смета)</t>
  </si>
  <si>
    <t>за 4 квартал 2024 года</t>
  </si>
  <si>
    <t>за 3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</si>
</sst>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11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0" xfId="0" applyFont="1" applyFill="1"/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2" fontId="13" fillId="0" borderId="1" xfId="0" applyNumberFormat="1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/>
    <xf numFmtId="0" fontId="1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164" fontId="3" fillId="2" borderId="1" xfId="1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43" fontId="16" fillId="0" borderId="0" xfId="0" applyNumberFormat="1" applyFont="1"/>
    <xf numFmtId="49" fontId="3" fillId="0" borderId="3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 wrapText="1"/>
    </xf>
    <xf numFmtId="2" fontId="17" fillId="0" borderId="1" xfId="0" applyNumberFormat="1" applyFont="1" applyFill="1" applyBorder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22" zoomScaleSheetLayoutView="100" workbookViewId="0">
      <selection activeCell="A26" sqref="A26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140625" style="2" customWidth="1"/>
    <col min="9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36.75" customHeight="1" x14ac:dyDescent="0.25">
      <c r="A2" s="50" t="s">
        <v>12</v>
      </c>
      <c r="B2" s="51"/>
      <c r="C2" s="51"/>
      <c r="D2" s="51"/>
      <c r="E2" s="51"/>
    </row>
    <row r="3" spans="1:5" x14ac:dyDescent="0.25">
      <c r="A3" s="52" t="s">
        <v>43</v>
      </c>
      <c r="B3" s="52"/>
      <c r="C3" s="52"/>
      <c r="D3" s="52"/>
      <c r="E3" s="52"/>
    </row>
    <row r="4" spans="1:5" s="1" customFormat="1" ht="15.75" x14ac:dyDescent="0.25">
      <c r="A4" s="21" t="s">
        <v>13</v>
      </c>
      <c r="B4" s="4"/>
      <c r="C4" s="4"/>
      <c r="D4" s="25"/>
      <c r="E4" s="24" t="s">
        <v>49</v>
      </c>
    </row>
    <row r="5" spans="1:5" x14ac:dyDescent="0.25">
      <c r="A5" s="23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53" t="s">
        <v>24</v>
      </c>
      <c r="B7" s="53"/>
      <c r="C7" s="53"/>
      <c r="D7" s="53"/>
      <c r="E7" s="53"/>
    </row>
    <row r="8" spans="1:5" x14ac:dyDescent="0.25">
      <c r="A8" s="45" t="s">
        <v>1</v>
      </c>
      <c r="B8" s="45"/>
      <c r="C8" s="45"/>
      <c r="D8" s="45"/>
      <c r="E8" s="45"/>
    </row>
    <row r="9" spans="1:5" ht="36" customHeight="1" x14ac:dyDescent="0.25">
      <c r="A9" s="42" t="s">
        <v>50</v>
      </c>
      <c r="B9" s="42"/>
      <c r="C9" s="42"/>
      <c r="D9" s="42"/>
      <c r="E9" s="42"/>
    </row>
    <row r="10" spans="1:5" ht="22.5" customHeight="1" x14ac:dyDescent="0.25">
      <c r="A10" s="46" t="s">
        <v>33</v>
      </c>
      <c r="B10" s="47"/>
      <c r="C10" s="47"/>
      <c r="D10" s="47"/>
      <c r="E10" s="47"/>
    </row>
    <row r="11" spans="1:5" ht="28.9" customHeight="1" x14ac:dyDescent="0.25">
      <c r="A11" s="42" t="s">
        <v>25</v>
      </c>
      <c r="B11" s="42"/>
      <c r="C11" s="42"/>
      <c r="D11" s="42"/>
      <c r="E11" s="42"/>
    </row>
    <row r="12" spans="1:5" ht="13.9" customHeight="1" x14ac:dyDescent="0.25">
      <c r="A12" s="45" t="s">
        <v>14</v>
      </c>
      <c r="B12" s="48"/>
      <c r="C12" s="48"/>
      <c r="D12" s="48"/>
      <c r="E12" s="48"/>
    </row>
    <row r="13" spans="1:5" x14ac:dyDescent="0.25">
      <c r="A13" s="42" t="s">
        <v>21</v>
      </c>
      <c r="B13" s="42"/>
      <c r="C13" s="42"/>
      <c r="D13" s="42"/>
      <c r="E13" s="42"/>
    </row>
    <row r="14" spans="1:5" x14ac:dyDescent="0.25">
      <c r="A14" s="45" t="s">
        <v>2</v>
      </c>
      <c r="B14" s="48"/>
      <c r="C14" s="48"/>
      <c r="D14" s="48"/>
      <c r="E14" s="48"/>
    </row>
    <row r="15" spans="1:5" x14ac:dyDescent="0.25">
      <c r="A15" s="42" t="s">
        <v>44</v>
      </c>
      <c r="B15" s="42"/>
      <c r="C15" s="42"/>
      <c r="D15" s="42"/>
      <c r="E15" s="42"/>
    </row>
    <row r="16" spans="1:5" x14ac:dyDescent="0.25">
      <c r="A16" s="45" t="s">
        <v>15</v>
      </c>
      <c r="B16" s="48"/>
      <c r="C16" s="48"/>
      <c r="D16" s="48"/>
      <c r="E16" s="48"/>
    </row>
    <row r="17" spans="1:8" ht="28.5" customHeight="1" x14ac:dyDescent="0.25">
      <c r="A17" s="42" t="s">
        <v>16</v>
      </c>
      <c r="B17" s="42"/>
      <c r="C17" s="42"/>
      <c r="D17" s="42"/>
      <c r="E17" s="42"/>
    </row>
    <row r="18" spans="1:8" ht="61.5" customHeight="1" x14ac:dyDescent="0.25">
      <c r="A18" s="42" t="s">
        <v>26</v>
      </c>
      <c r="B18" s="42"/>
      <c r="C18" s="42"/>
      <c r="D18" s="42"/>
      <c r="E18" s="42"/>
    </row>
    <row r="19" spans="1:8" ht="36.75" customHeight="1" x14ac:dyDescent="0.25">
      <c r="A19" s="40" t="s">
        <v>27</v>
      </c>
      <c r="B19" s="40"/>
      <c r="C19" s="40"/>
      <c r="D19" s="40"/>
      <c r="E19" s="40"/>
    </row>
    <row r="20" spans="1:8" x14ac:dyDescent="0.25">
      <c r="A20" s="40"/>
      <c r="B20" s="40"/>
      <c r="C20" s="40"/>
      <c r="D20" s="40"/>
      <c r="E20" s="40"/>
      <c r="F20" s="2">
        <v>316.8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40</v>
      </c>
      <c r="B22" s="8" t="s">
        <v>41</v>
      </c>
      <c r="C22" s="3" t="s">
        <v>4</v>
      </c>
      <c r="D22" s="3">
        <v>15.29</v>
      </c>
      <c r="E22" s="7">
        <f>D22*F20*G20</f>
        <v>14531.616000000002</v>
      </c>
    </row>
    <row r="23" spans="1:8" x14ac:dyDescent="0.25">
      <c r="A23" s="6" t="s">
        <v>38</v>
      </c>
      <c r="B23" s="8" t="s">
        <v>22</v>
      </c>
      <c r="C23" s="3" t="s">
        <v>4</v>
      </c>
      <c r="D23" s="3">
        <v>4.3600000000000003</v>
      </c>
      <c r="E23" s="7">
        <f>D23*F20*3</f>
        <v>4143.7440000000006</v>
      </c>
    </row>
    <row r="24" spans="1:8" x14ac:dyDescent="0.25">
      <c r="A24" s="6" t="s">
        <v>30</v>
      </c>
      <c r="B24" s="8" t="s">
        <v>31</v>
      </c>
      <c r="C24" s="3" t="s">
        <v>32</v>
      </c>
      <c r="D24" s="3"/>
      <c r="E24" s="7">
        <v>1215.72</v>
      </c>
    </row>
    <row r="25" spans="1:8" s="28" customFormat="1" ht="60" x14ac:dyDescent="0.25">
      <c r="A25" s="29" t="s">
        <v>52</v>
      </c>
      <c r="B25" s="30" t="s">
        <v>53</v>
      </c>
      <c r="C25" s="31" t="s">
        <v>32</v>
      </c>
      <c r="D25" s="31"/>
      <c r="E25" s="32">
        <v>110</v>
      </c>
    </row>
    <row r="26" spans="1:8" x14ac:dyDescent="0.25">
      <c r="A26" s="33" t="s">
        <v>51</v>
      </c>
      <c r="B26" s="8" t="s">
        <v>54</v>
      </c>
      <c r="C26" s="3" t="s">
        <v>32</v>
      </c>
      <c r="D26" s="3"/>
      <c r="E26" s="7">
        <v>4567.6000000000004</v>
      </c>
    </row>
    <row r="27" spans="1:8" x14ac:dyDescent="0.25">
      <c r="A27" s="33"/>
      <c r="B27" s="8"/>
      <c r="C27" s="3"/>
      <c r="D27" s="3"/>
      <c r="E27" s="7"/>
    </row>
    <row r="28" spans="1:8" s="13" customFormat="1" ht="14.25" x14ac:dyDescent="0.2">
      <c r="A28" s="9" t="s">
        <v>23</v>
      </c>
      <c r="B28" s="10"/>
      <c r="C28" s="11"/>
      <c r="D28" s="11"/>
      <c r="E28" s="12">
        <f>SUM(E22:E27)</f>
        <v>24568.68</v>
      </c>
    </row>
    <row r="30" spans="1:8" ht="34.9" customHeight="1" x14ac:dyDescent="0.25">
      <c r="A30" s="41" t="s">
        <v>55</v>
      </c>
      <c r="B30" s="41"/>
      <c r="C30" s="41"/>
      <c r="D30" s="41"/>
      <c r="E30" s="41"/>
    </row>
    <row r="31" spans="1:8" ht="32.25" customHeight="1" x14ac:dyDescent="0.25">
      <c r="A31" s="42" t="s">
        <v>20</v>
      </c>
      <c r="B31" s="42"/>
      <c r="C31" s="42"/>
      <c r="D31" s="42"/>
      <c r="E31" s="42"/>
    </row>
    <row r="32" spans="1:8" x14ac:dyDescent="0.25">
      <c r="A32" s="42" t="s">
        <v>19</v>
      </c>
      <c r="B32" s="42"/>
      <c r="C32" s="42"/>
      <c r="D32" s="42"/>
      <c r="E32" s="42"/>
      <c r="F32" s="13"/>
      <c r="G32" s="13"/>
      <c r="H32" s="14"/>
    </row>
    <row r="33" spans="1:5" ht="28.5" customHeight="1" x14ac:dyDescent="0.25">
      <c r="A33" s="42" t="s">
        <v>28</v>
      </c>
      <c r="B33" s="42"/>
      <c r="C33" s="42"/>
      <c r="D33" s="42"/>
      <c r="E33" s="42"/>
    </row>
    <row r="34" spans="1:5" x14ac:dyDescent="0.25">
      <c r="A34" s="42" t="s">
        <v>17</v>
      </c>
      <c r="B34" s="42"/>
      <c r="C34" s="42"/>
      <c r="D34" s="42"/>
      <c r="E34" s="42"/>
    </row>
    <row r="35" spans="1:5" x14ac:dyDescent="0.25">
      <c r="A35" s="43" t="s">
        <v>5</v>
      </c>
      <c r="B35" s="43"/>
      <c r="C35" s="43"/>
      <c r="D35" s="43"/>
      <c r="E35" s="43"/>
    </row>
    <row r="36" spans="1:5" x14ac:dyDescent="0.25">
      <c r="A36" s="42" t="s">
        <v>17</v>
      </c>
      <c r="B36" s="42"/>
      <c r="C36" s="42"/>
      <c r="D36" s="42"/>
      <c r="E36" s="42"/>
    </row>
    <row r="37" spans="1:5" x14ac:dyDescent="0.25">
      <c r="A37" s="44" t="s">
        <v>45</v>
      </c>
      <c r="B37" s="44"/>
      <c r="C37" s="44"/>
      <c r="D37" s="44"/>
      <c r="E37" s="44"/>
    </row>
    <row r="38" spans="1:5" x14ac:dyDescent="0.25">
      <c r="B38" s="39" t="s">
        <v>18</v>
      </c>
      <c r="C38" s="39"/>
      <c r="D38" s="39"/>
      <c r="E38" s="5" t="s">
        <v>6</v>
      </c>
    </row>
    <row r="39" spans="1:5" x14ac:dyDescent="0.25">
      <c r="A39" s="22"/>
      <c r="B39" s="22"/>
      <c r="C39" s="22"/>
      <c r="D39" s="22"/>
      <c r="E39" s="22"/>
    </row>
    <row r="40" spans="1:5" x14ac:dyDescent="0.25">
      <c r="A40" s="44" t="s">
        <v>29</v>
      </c>
      <c r="B40" s="44"/>
      <c r="C40" s="44"/>
      <c r="D40" s="44"/>
      <c r="E40" s="44"/>
    </row>
    <row r="41" spans="1:5" x14ac:dyDescent="0.25">
      <c r="B41" s="39" t="s">
        <v>18</v>
      </c>
      <c r="C41" s="39"/>
      <c r="D41" s="39"/>
      <c r="E41" s="5" t="s">
        <v>6</v>
      </c>
    </row>
    <row r="43" spans="1:5" x14ac:dyDescent="0.25">
      <c r="A43" s="2" t="s">
        <v>46</v>
      </c>
    </row>
    <row r="44" spans="1:5" x14ac:dyDescent="0.25">
      <c r="A44" s="13" t="s">
        <v>34</v>
      </c>
    </row>
    <row r="45" spans="1:5" x14ac:dyDescent="0.25">
      <c r="A45" s="2" t="s">
        <v>39</v>
      </c>
      <c r="B45" s="15">
        <v>22904.880000000001</v>
      </c>
    </row>
    <row r="46" spans="1:5" x14ac:dyDescent="0.25">
      <c r="A46" s="17" t="s">
        <v>48</v>
      </c>
      <c r="B46" s="16"/>
    </row>
    <row r="47" spans="1:5" x14ac:dyDescent="0.25">
      <c r="A47" s="2" t="s">
        <v>35</v>
      </c>
      <c r="B47" s="16">
        <v>22315.91</v>
      </c>
    </row>
    <row r="48" spans="1:5" x14ac:dyDescent="0.25">
      <c r="A48" s="2" t="s">
        <v>42</v>
      </c>
      <c r="B48" s="16">
        <f>3*100</f>
        <v>300</v>
      </c>
    </row>
    <row r="49" spans="1:2" x14ac:dyDescent="0.25">
      <c r="A49" s="2" t="s">
        <v>47</v>
      </c>
      <c r="B49" s="16">
        <f>150*3</f>
        <v>450</v>
      </c>
    </row>
    <row r="50" spans="1:2" ht="27.75" x14ac:dyDescent="0.25">
      <c r="A50" s="19" t="s">
        <v>37</v>
      </c>
      <c r="B50" s="16">
        <f>E28</f>
        <v>24568.68</v>
      </c>
    </row>
    <row r="51" spans="1:2" x14ac:dyDescent="0.25">
      <c r="A51" s="13" t="s">
        <v>36</v>
      </c>
      <c r="B51" s="18">
        <f>B45+B47+B48+B49-B50</f>
        <v>21402.11</v>
      </c>
    </row>
    <row r="53" spans="1:2" x14ac:dyDescent="0.25">
      <c r="B53" s="2">
        <v>22904.880000000001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zoomScaleSheetLayoutView="100" workbookViewId="0">
      <selection activeCell="B46" sqref="B46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140625" style="2" customWidth="1"/>
    <col min="9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36.75" customHeight="1" x14ac:dyDescent="0.25">
      <c r="A2" s="50" t="s">
        <v>12</v>
      </c>
      <c r="B2" s="51"/>
      <c r="C2" s="51"/>
      <c r="D2" s="51"/>
      <c r="E2" s="51"/>
    </row>
    <row r="3" spans="1:5" x14ac:dyDescent="0.25">
      <c r="A3" s="52" t="s">
        <v>56</v>
      </c>
      <c r="B3" s="52"/>
      <c r="C3" s="52"/>
      <c r="D3" s="52"/>
      <c r="E3" s="52"/>
    </row>
    <row r="4" spans="1:5" s="1" customFormat="1" ht="15.75" x14ac:dyDescent="0.25">
      <c r="A4" s="21" t="s">
        <v>13</v>
      </c>
      <c r="B4" s="4"/>
      <c r="C4" s="4"/>
      <c r="D4" s="25"/>
      <c r="E4" s="24" t="s">
        <v>57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53" t="s">
        <v>24</v>
      </c>
      <c r="B7" s="53"/>
      <c r="C7" s="53"/>
      <c r="D7" s="53"/>
      <c r="E7" s="53"/>
    </row>
    <row r="8" spans="1:5" x14ac:dyDescent="0.25">
      <c r="A8" s="45" t="s">
        <v>1</v>
      </c>
      <c r="B8" s="45"/>
      <c r="C8" s="45"/>
      <c r="D8" s="45"/>
      <c r="E8" s="45"/>
    </row>
    <row r="9" spans="1:5" ht="36" customHeight="1" x14ac:dyDescent="0.25">
      <c r="A9" s="42" t="s">
        <v>50</v>
      </c>
      <c r="B9" s="42"/>
      <c r="C9" s="42"/>
      <c r="D9" s="42"/>
      <c r="E9" s="42"/>
    </row>
    <row r="10" spans="1:5" ht="22.5" customHeight="1" x14ac:dyDescent="0.25">
      <c r="A10" s="46" t="s">
        <v>33</v>
      </c>
      <c r="B10" s="47"/>
      <c r="C10" s="47"/>
      <c r="D10" s="47"/>
      <c r="E10" s="47"/>
    </row>
    <row r="11" spans="1:5" ht="28.9" customHeight="1" x14ac:dyDescent="0.25">
      <c r="A11" s="42" t="s">
        <v>25</v>
      </c>
      <c r="B11" s="42"/>
      <c r="C11" s="42"/>
      <c r="D11" s="42"/>
      <c r="E11" s="42"/>
    </row>
    <row r="12" spans="1:5" ht="13.9" customHeight="1" x14ac:dyDescent="0.25">
      <c r="A12" s="45" t="s">
        <v>14</v>
      </c>
      <c r="B12" s="48"/>
      <c r="C12" s="48"/>
      <c r="D12" s="48"/>
      <c r="E12" s="48"/>
    </row>
    <row r="13" spans="1:5" x14ac:dyDescent="0.25">
      <c r="A13" s="42" t="s">
        <v>21</v>
      </c>
      <c r="B13" s="42"/>
      <c r="C13" s="42"/>
      <c r="D13" s="42"/>
      <c r="E13" s="42"/>
    </row>
    <row r="14" spans="1:5" x14ac:dyDescent="0.25">
      <c r="A14" s="45" t="s">
        <v>2</v>
      </c>
      <c r="B14" s="48"/>
      <c r="C14" s="48"/>
      <c r="D14" s="48"/>
      <c r="E14" s="48"/>
    </row>
    <row r="15" spans="1:5" x14ac:dyDescent="0.25">
      <c r="A15" s="42" t="s">
        <v>44</v>
      </c>
      <c r="B15" s="42"/>
      <c r="C15" s="42"/>
      <c r="D15" s="42"/>
      <c r="E15" s="42"/>
    </row>
    <row r="16" spans="1:5" x14ac:dyDescent="0.25">
      <c r="A16" s="45" t="s">
        <v>15</v>
      </c>
      <c r="B16" s="48"/>
      <c r="C16" s="48"/>
      <c r="D16" s="48"/>
      <c r="E16" s="48"/>
    </row>
    <row r="17" spans="1:8" ht="28.5" customHeight="1" x14ac:dyDescent="0.25">
      <c r="A17" s="42" t="s">
        <v>16</v>
      </c>
      <c r="B17" s="42"/>
      <c r="C17" s="42"/>
      <c r="D17" s="42"/>
      <c r="E17" s="42"/>
    </row>
    <row r="18" spans="1:8" ht="61.5" customHeight="1" x14ac:dyDescent="0.25">
      <c r="A18" s="42" t="s">
        <v>26</v>
      </c>
      <c r="B18" s="42"/>
      <c r="C18" s="42"/>
      <c r="D18" s="42"/>
      <c r="E18" s="42"/>
    </row>
    <row r="19" spans="1:8" ht="36.75" customHeight="1" x14ac:dyDescent="0.25">
      <c r="A19" s="40" t="s">
        <v>27</v>
      </c>
      <c r="B19" s="40"/>
      <c r="C19" s="40"/>
      <c r="D19" s="40"/>
      <c r="E19" s="40"/>
    </row>
    <row r="20" spans="1:8" x14ac:dyDescent="0.25">
      <c r="A20" s="40"/>
      <c r="B20" s="40"/>
      <c r="C20" s="40"/>
      <c r="D20" s="40"/>
      <c r="E20" s="40"/>
      <c r="F20" s="2">
        <v>316.8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40</v>
      </c>
      <c r="B22" s="8" t="s">
        <v>41</v>
      </c>
      <c r="C22" s="3" t="s">
        <v>4</v>
      </c>
      <c r="D22" s="3">
        <v>15.29</v>
      </c>
      <c r="E22" s="7">
        <f>D22*F20*G20</f>
        <v>14531.616000000002</v>
      </c>
    </row>
    <row r="23" spans="1:8" x14ac:dyDescent="0.25">
      <c r="A23" s="6" t="s">
        <v>38</v>
      </c>
      <c r="B23" s="8" t="s">
        <v>22</v>
      </c>
      <c r="C23" s="3" t="s">
        <v>4</v>
      </c>
      <c r="D23" s="3">
        <v>4.3600000000000003</v>
      </c>
      <c r="E23" s="7">
        <f>D23*F20*3</f>
        <v>4143.7440000000006</v>
      </c>
    </row>
    <row r="24" spans="1:8" x14ac:dyDescent="0.25">
      <c r="A24" s="6" t="s">
        <v>30</v>
      </c>
      <c r="B24" s="8" t="s">
        <v>58</v>
      </c>
      <c r="C24" s="3" t="s">
        <v>32</v>
      </c>
      <c r="D24" s="3"/>
      <c r="E24" s="7">
        <v>0</v>
      </c>
    </row>
    <row r="25" spans="1:8" x14ac:dyDescent="0.25">
      <c r="A25" s="33"/>
      <c r="B25" s="8"/>
      <c r="C25" s="3"/>
      <c r="D25" s="3"/>
      <c r="E25" s="7"/>
    </row>
    <row r="26" spans="1:8" s="13" customFormat="1" ht="14.25" x14ac:dyDescent="0.2">
      <c r="A26" s="9" t="s">
        <v>23</v>
      </c>
      <c r="B26" s="10"/>
      <c r="C26" s="11"/>
      <c r="D26" s="11"/>
      <c r="E26" s="12">
        <f>SUM(E22:E25)</f>
        <v>18675.36</v>
      </c>
    </row>
    <row r="28" spans="1:8" ht="34.9" customHeight="1" x14ac:dyDescent="0.25">
      <c r="A28" s="41" t="s">
        <v>59</v>
      </c>
      <c r="B28" s="41"/>
      <c r="C28" s="41"/>
      <c r="D28" s="41"/>
      <c r="E28" s="41"/>
    </row>
    <row r="29" spans="1:8" ht="32.25" customHeight="1" x14ac:dyDescent="0.25">
      <c r="A29" s="42" t="s">
        <v>20</v>
      </c>
      <c r="B29" s="42"/>
      <c r="C29" s="42"/>
      <c r="D29" s="42"/>
      <c r="E29" s="42"/>
    </row>
    <row r="30" spans="1:8" x14ac:dyDescent="0.25">
      <c r="A30" s="42" t="s">
        <v>19</v>
      </c>
      <c r="B30" s="42"/>
      <c r="C30" s="42"/>
      <c r="D30" s="42"/>
      <c r="E30" s="42"/>
      <c r="F30" s="13"/>
      <c r="G30" s="13"/>
      <c r="H30" s="14"/>
    </row>
    <row r="31" spans="1:8" ht="28.5" customHeight="1" x14ac:dyDescent="0.25">
      <c r="A31" s="42" t="s">
        <v>28</v>
      </c>
      <c r="B31" s="42"/>
      <c r="C31" s="42"/>
      <c r="D31" s="42"/>
      <c r="E31" s="42"/>
    </row>
    <row r="32" spans="1:8" x14ac:dyDescent="0.25">
      <c r="A32" s="42" t="s">
        <v>17</v>
      </c>
      <c r="B32" s="42"/>
      <c r="C32" s="42"/>
      <c r="D32" s="42"/>
      <c r="E32" s="42"/>
    </row>
    <row r="33" spans="1:5" x14ac:dyDescent="0.25">
      <c r="A33" s="43" t="s">
        <v>5</v>
      </c>
      <c r="B33" s="43"/>
      <c r="C33" s="43"/>
      <c r="D33" s="43"/>
      <c r="E33" s="43"/>
    </row>
    <row r="34" spans="1:5" x14ac:dyDescent="0.25">
      <c r="A34" s="42" t="s">
        <v>17</v>
      </c>
      <c r="B34" s="42"/>
      <c r="C34" s="42"/>
      <c r="D34" s="42"/>
      <c r="E34" s="42"/>
    </row>
    <row r="35" spans="1:5" x14ac:dyDescent="0.25">
      <c r="A35" s="44" t="s">
        <v>45</v>
      </c>
      <c r="B35" s="44"/>
      <c r="C35" s="44"/>
      <c r="D35" s="44"/>
      <c r="E35" s="44"/>
    </row>
    <row r="36" spans="1:5" x14ac:dyDescent="0.25">
      <c r="B36" s="39" t="s">
        <v>18</v>
      </c>
      <c r="C36" s="39"/>
      <c r="D36" s="39"/>
      <c r="E36" s="5" t="s">
        <v>6</v>
      </c>
    </row>
    <row r="37" spans="1:5" x14ac:dyDescent="0.25">
      <c r="A37" s="26"/>
      <c r="B37" s="26"/>
      <c r="C37" s="26"/>
      <c r="D37" s="26"/>
      <c r="E37" s="26"/>
    </row>
    <row r="38" spans="1:5" x14ac:dyDescent="0.25">
      <c r="A38" s="44" t="s">
        <v>29</v>
      </c>
      <c r="B38" s="44"/>
      <c r="C38" s="44"/>
      <c r="D38" s="44"/>
      <c r="E38" s="44"/>
    </row>
    <row r="39" spans="1:5" x14ac:dyDescent="0.25">
      <c r="B39" s="39" t="s">
        <v>18</v>
      </c>
      <c r="C39" s="39"/>
      <c r="D39" s="39"/>
      <c r="E39" s="5" t="s">
        <v>6</v>
      </c>
    </row>
    <row r="41" spans="1:5" x14ac:dyDescent="0.25">
      <c r="A41" s="2" t="s">
        <v>46</v>
      </c>
    </row>
    <row r="42" spans="1:5" x14ac:dyDescent="0.25">
      <c r="A42" s="13" t="s">
        <v>34</v>
      </c>
    </row>
    <row r="43" spans="1:5" x14ac:dyDescent="0.25">
      <c r="A43" s="2" t="s">
        <v>39</v>
      </c>
      <c r="B43" s="15">
        <f>'1кв'!B51</f>
        <v>21402.11</v>
      </c>
    </row>
    <row r="44" spans="1:5" x14ac:dyDescent="0.25">
      <c r="A44" s="17" t="s">
        <v>48</v>
      </c>
      <c r="B44" s="16"/>
    </row>
    <row r="45" spans="1:5" x14ac:dyDescent="0.25">
      <c r="A45" s="2" t="s">
        <v>35</v>
      </c>
      <c r="B45" s="16">
        <v>20156.89</v>
      </c>
    </row>
    <row r="46" spans="1:5" x14ac:dyDescent="0.25">
      <c r="A46" s="2" t="s">
        <v>42</v>
      </c>
      <c r="B46" s="16">
        <f>3*100</f>
        <v>300</v>
      </c>
    </row>
    <row r="47" spans="1:5" x14ac:dyDescent="0.25">
      <c r="A47" s="2" t="s">
        <v>47</v>
      </c>
      <c r="B47" s="16">
        <f>150*3</f>
        <v>450</v>
      </c>
    </row>
    <row r="48" spans="1:5" ht="27.75" x14ac:dyDescent="0.25">
      <c r="A48" s="19" t="s">
        <v>37</v>
      </c>
      <c r="B48" s="16">
        <f>E26</f>
        <v>18675.36</v>
      </c>
    </row>
    <row r="49" spans="1:2" x14ac:dyDescent="0.25">
      <c r="A49" s="13" t="s">
        <v>36</v>
      </c>
      <c r="B49" s="18">
        <f>B43+B45+B46+B47-B48</f>
        <v>23633.64</v>
      </c>
    </row>
  </sheetData>
  <mergeCells count="29">
    <mergeCell ref="A34:E34"/>
    <mergeCell ref="A35:E35"/>
    <mergeCell ref="B36:D36"/>
    <mergeCell ref="A38:E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zoomScaleSheetLayoutView="100" workbookViewId="0">
      <selection activeCell="A4" sqref="A4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140625" style="2" customWidth="1"/>
    <col min="9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36.75" customHeight="1" x14ac:dyDescent="0.25">
      <c r="A2" s="50" t="s">
        <v>12</v>
      </c>
      <c r="B2" s="51"/>
      <c r="C2" s="51"/>
      <c r="D2" s="51"/>
      <c r="E2" s="51"/>
    </row>
    <row r="3" spans="1:5" x14ac:dyDescent="0.25">
      <c r="A3" s="52" t="s">
        <v>99</v>
      </c>
      <c r="B3" s="52"/>
      <c r="C3" s="52"/>
      <c r="D3" s="52"/>
      <c r="E3" s="52"/>
    </row>
    <row r="4" spans="1:5" s="1" customFormat="1" ht="15.75" x14ac:dyDescent="0.25">
      <c r="A4" s="21" t="s">
        <v>13</v>
      </c>
      <c r="B4" s="4"/>
      <c r="C4" s="4"/>
      <c r="D4" s="25"/>
      <c r="E4" s="24" t="s">
        <v>60</v>
      </c>
    </row>
    <row r="5" spans="1:5" x14ac:dyDescent="0.25">
      <c r="A5" s="35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53" t="s">
        <v>24</v>
      </c>
      <c r="B7" s="53"/>
      <c r="C7" s="53"/>
      <c r="D7" s="53"/>
      <c r="E7" s="53"/>
    </row>
    <row r="8" spans="1:5" x14ac:dyDescent="0.25">
      <c r="A8" s="45" t="s">
        <v>1</v>
      </c>
      <c r="B8" s="45"/>
      <c r="C8" s="45"/>
      <c r="D8" s="45"/>
      <c r="E8" s="45"/>
    </row>
    <row r="9" spans="1:5" x14ac:dyDescent="0.25">
      <c r="A9" s="42" t="s">
        <v>50</v>
      </c>
      <c r="B9" s="42"/>
      <c r="C9" s="42"/>
      <c r="D9" s="42"/>
      <c r="E9" s="42"/>
    </row>
    <row r="10" spans="1:5" ht="22.5" customHeight="1" x14ac:dyDescent="0.25">
      <c r="A10" s="46" t="s">
        <v>33</v>
      </c>
      <c r="B10" s="47"/>
      <c r="C10" s="47"/>
      <c r="D10" s="47"/>
      <c r="E10" s="47"/>
    </row>
    <row r="11" spans="1:5" ht="28.9" customHeight="1" x14ac:dyDescent="0.25">
      <c r="A11" s="42" t="s">
        <v>25</v>
      </c>
      <c r="B11" s="42"/>
      <c r="C11" s="42"/>
      <c r="D11" s="42"/>
      <c r="E11" s="42"/>
    </row>
    <row r="12" spans="1:5" ht="13.9" customHeight="1" x14ac:dyDescent="0.25">
      <c r="A12" s="45" t="s">
        <v>14</v>
      </c>
      <c r="B12" s="48"/>
      <c r="C12" s="48"/>
      <c r="D12" s="48"/>
      <c r="E12" s="48"/>
    </row>
    <row r="13" spans="1:5" x14ac:dyDescent="0.25">
      <c r="A13" s="42" t="s">
        <v>21</v>
      </c>
      <c r="B13" s="42"/>
      <c r="C13" s="42"/>
      <c r="D13" s="42"/>
      <c r="E13" s="42"/>
    </row>
    <row r="14" spans="1:5" x14ac:dyDescent="0.25">
      <c r="A14" s="45" t="s">
        <v>2</v>
      </c>
      <c r="B14" s="48"/>
      <c r="C14" s="48"/>
      <c r="D14" s="48"/>
      <c r="E14" s="48"/>
    </row>
    <row r="15" spans="1:5" x14ac:dyDescent="0.25">
      <c r="A15" s="42" t="s">
        <v>44</v>
      </c>
      <c r="B15" s="42"/>
      <c r="C15" s="42"/>
      <c r="D15" s="42"/>
      <c r="E15" s="42"/>
    </row>
    <row r="16" spans="1:5" x14ac:dyDescent="0.25">
      <c r="A16" s="45" t="s">
        <v>15</v>
      </c>
      <c r="B16" s="48"/>
      <c r="C16" s="48"/>
      <c r="D16" s="48"/>
      <c r="E16" s="48"/>
    </row>
    <row r="17" spans="1:8" ht="28.5" customHeight="1" x14ac:dyDescent="0.25">
      <c r="A17" s="42" t="s">
        <v>16</v>
      </c>
      <c r="B17" s="42"/>
      <c r="C17" s="42"/>
      <c r="D17" s="42"/>
      <c r="E17" s="42"/>
    </row>
    <row r="18" spans="1:8" ht="61.5" customHeight="1" x14ac:dyDescent="0.25">
      <c r="A18" s="42" t="s">
        <v>26</v>
      </c>
      <c r="B18" s="42"/>
      <c r="C18" s="42"/>
      <c r="D18" s="42"/>
      <c r="E18" s="42"/>
    </row>
    <row r="19" spans="1:8" ht="36.75" customHeight="1" x14ac:dyDescent="0.25">
      <c r="A19" s="40" t="s">
        <v>27</v>
      </c>
      <c r="B19" s="40"/>
      <c r="C19" s="40"/>
      <c r="D19" s="40"/>
      <c r="E19" s="40"/>
    </row>
    <row r="20" spans="1:8" x14ac:dyDescent="0.25">
      <c r="A20" s="40"/>
      <c r="B20" s="40"/>
      <c r="C20" s="40"/>
      <c r="D20" s="40"/>
      <c r="E20" s="40"/>
      <c r="F20" s="2">
        <v>316.39999999999998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40</v>
      </c>
      <c r="B22" s="8" t="s">
        <v>41</v>
      </c>
      <c r="C22" s="3" t="s">
        <v>4</v>
      </c>
      <c r="D22" s="3">
        <v>18.8</v>
      </c>
      <c r="E22" s="7">
        <f>D22*F20*G20</f>
        <v>17844.96</v>
      </c>
    </row>
    <row r="23" spans="1:8" x14ac:dyDescent="0.25">
      <c r="A23" s="6" t="s">
        <v>38</v>
      </c>
      <c r="B23" s="8" t="s">
        <v>22</v>
      </c>
      <c r="C23" s="3" t="s">
        <v>4</v>
      </c>
      <c r="D23" s="3">
        <v>4.68</v>
      </c>
      <c r="E23" s="7">
        <f>D23*F20*3</f>
        <v>4442.2559999999994</v>
      </c>
    </row>
    <row r="24" spans="1:8" x14ac:dyDescent="0.25">
      <c r="A24" s="6" t="s">
        <v>30</v>
      </c>
      <c r="B24" s="8" t="s">
        <v>61</v>
      </c>
      <c r="C24" s="3" t="s">
        <v>32</v>
      </c>
      <c r="D24" s="3"/>
      <c r="E24" s="7">
        <v>0</v>
      </c>
    </row>
    <row r="25" spans="1:8" x14ac:dyDescent="0.25">
      <c r="A25" s="33"/>
      <c r="B25" s="8"/>
      <c r="C25" s="3"/>
      <c r="D25" s="3"/>
      <c r="E25" s="7"/>
    </row>
    <row r="26" spans="1:8" s="13" customFormat="1" ht="14.25" x14ac:dyDescent="0.2">
      <c r="A26" s="9" t="s">
        <v>23</v>
      </c>
      <c r="B26" s="10"/>
      <c r="C26" s="11"/>
      <c r="D26" s="11"/>
      <c r="E26" s="12">
        <f>SUM(E22:E25)</f>
        <v>22287.216</v>
      </c>
    </row>
    <row r="28" spans="1:8" ht="34.9" customHeight="1" x14ac:dyDescent="0.25">
      <c r="A28" s="41" t="s">
        <v>63</v>
      </c>
      <c r="B28" s="41"/>
      <c r="C28" s="41"/>
      <c r="D28" s="41"/>
      <c r="E28" s="41"/>
    </row>
    <row r="29" spans="1:8" ht="32.25" customHeight="1" x14ac:dyDescent="0.25">
      <c r="A29" s="42" t="s">
        <v>20</v>
      </c>
      <c r="B29" s="42"/>
      <c r="C29" s="42"/>
      <c r="D29" s="42"/>
      <c r="E29" s="42"/>
    </row>
    <row r="30" spans="1:8" x14ac:dyDescent="0.25">
      <c r="A30" s="42" t="s">
        <v>19</v>
      </c>
      <c r="B30" s="42"/>
      <c r="C30" s="42"/>
      <c r="D30" s="42"/>
      <c r="E30" s="42"/>
      <c r="F30" s="13"/>
      <c r="G30" s="13"/>
      <c r="H30" s="14"/>
    </row>
    <row r="31" spans="1:8" ht="28.5" customHeight="1" x14ac:dyDescent="0.25">
      <c r="A31" s="42" t="s">
        <v>28</v>
      </c>
      <c r="B31" s="42"/>
      <c r="C31" s="42"/>
      <c r="D31" s="42"/>
      <c r="E31" s="42"/>
    </row>
    <row r="32" spans="1:8" x14ac:dyDescent="0.25">
      <c r="A32" s="42" t="s">
        <v>17</v>
      </c>
      <c r="B32" s="42"/>
      <c r="C32" s="42"/>
      <c r="D32" s="42"/>
      <c r="E32" s="42"/>
    </row>
    <row r="33" spans="1:5" x14ac:dyDescent="0.25">
      <c r="A33" s="43" t="s">
        <v>5</v>
      </c>
      <c r="B33" s="43"/>
      <c r="C33" s="43"/>
      <c r="D33" s="43"/>
      <c r="E33" s="43"/>
    </row>
    <row r="34" spans="1:5" x14ac:dyDescent="0.25">
      <c r="A34" s="42" t="s">
        <v>17</v>
      </c>
      <c r="B34" s="42"/>
      <c r="C34" s="42"/>
      <c r="D34" s="42"/>
      <c r="E34" s="42"/>
    </row>
    <row r="35" spans="1:5" x14ac:dyDescent="0.25">
      <c r="A35" s="44" t="s">
        <v>45</v>
      </c>
      <c r="B35" s="44"/>
      <c r="C35" s="44"/>
      <c r="D35" s="44"/>
      <c r="E35" s="44"/>
    </row>
    <row r="36" spans="1:5" x14ac:dyDescent="0.25">
      <c r="B36" s="39" t="s">
        <v>18</v>
      </c>
      <c r="C36" s="39"/>
      <c r="D36" s="39"/>
      <c r="E36" s="5" t="s">
        <v>6</v>
      </c>
    </row>
    <row r="37" spans="1:5" x14ac:dyDescent="0.25">
      <c r="A37" s="34"/>
      <c r="B37" s="34"/>
      <c r="C37" s="34"/>
      <c r="D37" s="34"/>
      <c r="E37" s="34"/>
    </row>
    <row r="38" spans="1:5" x14ac:dyDescent="0.25">
      <c r="A38" s="44" t="s">
        <v>29</v>
      </c>
      <c r="B38" s="44"/>
      <c r="C38" s="44"/>
      <c r="D38" s="44"/>
      <c r="E38" s="44"/>
    </row>
    <row r="39" spans="1:5" x14ac:dyDescent="0.25">
      <c r="B39" s="39" t="s">
        <v>18</v>
      </c>
      <c r="C39" s="39"/>
      <c r="D39" s="39"/>
      <c r="E39" s="5" t="s">
        <v>6</v>
      </c>
    </row>
    <row r="41" spans="1:5" x14ac:dyDescent="0.25">
      <c r="A41" s="36" t="s">
        <v>62</v>
      </c>
    </row>
    <row r="42" spans="1:5" x14ac:dyDescent="0.25">
      <c r="A42" s="13" t="s">
        <v>34</v>
      </c>
    </row>
    <row r="43" spans="1:5" x14ac:dyDescent="0.25">
      <c r="A43" s="2" t="s">
        <v>39</v>
      </c>
      <c r="B43" s="15">
        <f>'2кв'!B49</f>
        <v>23633.64</v>
      </c>
    </row>
    <row r="44" spans="1:5" x14ac:dyDescent="0.25">
      <c r="A44" s="17" t="s">
        <v>64</v>
      </c>
      <c r="B44" s="16"/>
    </row>
    <row r="45" spans="1:5" x14ac:dyDescent="0.25">
      <c r="A45" s="2" t="s">
        <v>35</v>
      </c>
      <c r="B45" s="16">
        <v>23607.35</v>
      </c>
    </row>
    <row r="46" spans="1:5" x14ac:dyDescent="0.25">
      <c r="A46" s="2" t="s">
        <v>47</v>
      </c>
      <c r="B46" s="16">
        <f>150*2</f>
        <v>300</v>
      </c>
    </row>
    <row r="47" spans="1:5" ht="27.75" x14ac:dyDescent="0.25">
      <c r="A47" s="19" t="s">
        <v>37</v>
      </c>
      <c r="B47" s="16">
        <f>E26</f>
        <v>22287.216</v>
      </c>
    </row>
    <row r="48" spans="1:5" x14ac:dyDescent="0.25">
      <c r="A48" s="13" t="s">
        <v>36</v>
      </c>
      <c r="B48" s="18">
        <f>B43+B45+B46-B47</f>
        <v>25253.773999999998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E35"/>
    <mergeCell ref="B36:D36"/>
    <mergeCell ref="A38:E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31" zoomScaleSheetLayoutView="100" workbookViewId="0">
      <selection activeCell="A10" sqref="A10:E10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140625" style="2" customWidth="1"/>
    <col min="9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36.75" customHeight="1" x14ac:dyDescent="0.25">
      <c r="A2" s="50" t="s">
        <v>12</v>
      </c>
      <c r="B2" s="51"/>
      <c r="C2" s="51"/>
      <c r="D2" s="51"/>
      <c r="E2" s="51"/>
    </row>
    <row r="3" spans="1:5" x14ac:dyDescent="0.25">
      <c r="A3" s="52" t="s">
        <v>98</v>
      </c>
      <c r="B3" s="52"/>
      <c r="C3" s="52"/>
      <c r="D3" s="52"/>
      <c r="E3" s="52"/>
    </row>
    <row r="4" spans="1:5" s="1" customFormat="1" ht="15.75" x14ac:dyDescent="0.25">
      <c r="A4" s="21" t="s">
        <v>13</v>
      </c>
      <c r="B4" s="4"/>
      <c r="C4" s="4"/>
      <c r="D4" s="25"/>
      <c r="E4" s="24" t="s">
        <v>91</v>
      </c>
    </row>
    <row r="5" spans="1:5" x14ac:dyDescent="0.25">
      <c r="A5" s="38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53" t="s">
        <v>24</v>
      </c>
      <c r="B7" s="53"/>
      <c r="C7" s="53"/>
      <c r="D7" s="53"/>
      <c r="E7" s="53"/>
    </row>
    <row r="8" spans="1:5" x14ac:dyDescent="0.25">
      <c r="A8" s="45" t="s">
        <v>1</v>
      </c>
      <c r="B8" s="45"/>
      <c r="C8" s="45"/>
      <c r="D8" s="45"/>
      <c r="E8" s="45"/>
    </row>
    <row r="9" spans="1:5" x14ac:dyDescent="0.25">
      <c r="A9" s="42" t="s">
        <v>50</v>
      </c>
      <c r="B9" s="42"/>
      <c r="C9" s="42"/>
      <c r="D9" s="42"/>
      <c r="E9" s="42"/>
    </row>
    <row r="10" spans="1:5" ht="22.5" customHeight="1" x14ac:dyDescent="0.25">
      <c r="A10" s="46" t="s">
        <v>33</v>
      </c>
      <c r="B10" s="47"/>
      <c r="C10" s="47"/>
      <c r="D10" s="47"/>
      <c r="E10" s="47"/>
    </row>
    <row r="11" spans="1:5" ht="28.9" customHeight="1" x14ac:dyDescent="0.25">
      <c r="A11" s="42" t="s">
        <v>25</v>
      </c>
      <c r="B11" s="42"/>
      <c r="C11" s="42"/>
      <c r="D11" s="42"/>
      <c r="E11" s="42"/>
    </row>
    <row r="12" spans="1:5" ht="13.9" customHeight="1" x14ac:dyDescent="0.25">
      <c r="A12" s="45" t="s">
        <v>14</v>
      </c>
      <c r="B12" s="48"/>
      <c r="C12" s="48"/>
      <c r="D12" s="48"/>
      <c r="E12" s="48"/>
    </row>
    <row r="13" spans="1:5" x14ac:dyDescent="0.25">
      <c r="A13" s="42" t="s">
        <v>21</v>
      </c>
      <c r="B13" s="42"/>
      <c r="C13" s="42"/>
      <c r="D13" s="42"/>
      <c r="E13" s="42"/>
    </row>
    <row r="14" spans="1:5" x14ac:dyDescent="0.25">
      <c r="A14" s="45" t="s">
        <v>2</v>
      </c>
      <c r="B14" s="48"/>
      <c r="C14" s="48"/>
      <c r="D14" s="48"/>
      <c r="E14" s="48"/>
    </row>
    <row r="15" spans="1:5" x14ac:dyDescent="0.25">
      <c r="A15" s="42" t="s">
        <v>44</v>
      </c>
      <c r="B15" s="42"/>
      <c r="C15" s="42"/>
      <c r="D15" s="42"/>
      <c r="E15" s="42"/>
    </row>
    <row r="16" spans="1:5" x14ac:dyDescent="0.25">
      <c r="A16" s="45" t="s">
        <v>15</v>
      </c>
      <c r="B16" s="48"/>
      <c r="C16" s="48"/>
      <c r="D16" s="48"/>
      <c r="E16" s="48"/>
    </row>
    <row r="17" spans="1:8" ht="28.5" customHeight="1" x14ac:dyDescent="0.25">
      <c r="A17" s="42" t="s">
        <v>16</v>
      </c>
      <c r="B17" s="42"/>
      <c r="C17" s="42"/>
      <c r="D17" s="42"/>
      <c r="E17" s="42"/>
    </row>
    <row r="18" spans="1:8" ht="61.5" customHeight="1" x14ac:dyDescent="0.25">
      <c r="A18" s="42" t="s">
        <v>26</v>
      </c>
      <c r="B18" s="42"/>
      <c r="C18" s="42"/>
      <c r="D18" s="42"/>
      <c r="E18" s="42"/>
    </row>
    <row r="19" spans="1:8" ht="36.75" customHeight="1" x14ac:dyDescent="0.25">
      <c r="A19" s="40" t="s">
        <v>27</v>
      </c>
      <c r="B19" s="40"/>
      <c r="C19" s="40"/>
      <c r="D19" s="40"/>
      <c r="E19" s="40"/>
    </row>
    <row r="20" spans="1:8" x14ac:dyDescent="0.25">
      <c r="A20" s="40"/>
      <c r="B20" s="40"/>
      <c r="C20" s="40"/>
      <c r="D20" s="40"/>
      <c r="E20" s="40"/>
      <c r="F20" s="2">
        <v>316.39999999999998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 x14ac:dyDescent="0.25">
      <c r="A22" s="20" t="s">
        <v>40</v>
      </c>
      <c r="B22" s="8" t="s">
        <v>41</v>
      </c>
      <c r="C22" s="3" t="s">
        <v>4</v>
      </c>
      <c r="D22" s="3">
        <v>18.8</v>
      </c>
      <c r="E22" s="7">
        <f>D22*F20*G20</f>
        <v>17844.96</v>
      </c>
    </row>
    <row r="23" spans="1:8" x14ac:dyDescent="0.25">
      <c r="A23" s="6" t="s">
        <v>38</v>
      </c>
      <c r="B23" s="8" t="s">
        <v>22</v>
      </c>
      <c r="C23" s="3" t="s">
        <v>4</v>
      </c>
      <c r="D23" s="3">
        <v>4.68</v>
      </c>
      <c r="E23" s="7">
        <f>D23*F20*3</f>
        <v>4442.2559999999994</v>
      </c>
    </row>
    <row r="24" spans="1:8" x14ac:dyDescent="0.25">
      <c r="A24" s="6" t="s">
        <v>30</v>
      </c>
      <c r="B24" s="8" t="s">
        <v>92</v>
      </c>
      <c r="C24" s="3" t="s">
        <v>32</v>
      </c>
      <c r="D24" s="3"/>
      <c r="E24" s="7">
        <v>0</v>
      </c>
    </row>
    <row r="25" spans="1:8" x14ac:dyDescent="0.25">
      <c r="A25" s="33"/>
      <c r="B25" s="8"/>
      <c r="C25" s="3"/>
      <c r="D25" s="3"/>
      <c r="E25" s="7"/>
    </row>
    <row r="26" spans="1:8" s="13" customFormat="1" ht="14.25" x14ac:dyDescent="0.2">
      <c r="A26" s="9" t="s">
        <v>23</v>
      </c>
      <c r="B26" s="10"/>
      <c r="C26" s="11"/>
      <c r="D26" s="11"/>
      <c r="E26" s="12">
        <f>SUM(E22:E25)</f>
        <v>22287.216</v>
      </c>
    </row>
    <row r="28" spans="1:8" ht="34.9" customHeight="1" x14ac:dyDescent="0.25">
      <c r="A28" s="41" t="s">
        <v>93</v>
      </c>
      <c r="B28" s="41"/>
      <c r="C28" s="41"/>
      <c r="D28" s="41"/>
      <c r="E28" s="41"/>
    </row>
    <row r="29" spans="1:8" ht="32.25" customHeight="1" x14ac:dyDescent="0.25">
      <c r="A29" s="42" t="s">
        <v>20</v>
      </c>
      <c r="B29" s="42"/>
      <c r="C29" s="42"/>
      <c r="D29" s="42"/>
      <c r="E29" s="42"/>
    </row>
    <row r="30" spans="1:8" x14ac:dyDescent="0.25">
      <c r="A30" s="42" t="s">
        <v>19</v>
      </c>
      <c r="B30" s="42"/>
      <c r="C30" s="42"/>
      <c r="D30" s="42"/>
      <c r="E30" s="42"/>
      <c r="F30" s="13"/>
      <c r="G30" s="13"/>
      <c r="H30" s="14"/>
    </row>
    <row r="31" spans="1:8" ht="28.5" customHeight="1" x14ac:dyDescent="0.25">
      <c r="A31" s="42" t="s">
        <v>28</v>
      </c>
      <c r="B31" s="42"/>
      <c r="C31" s="42"/>
      <c r="D31" s="42"/>
      <c r="E31" s="42"/>
    </row>
    <row r="32" spans="1:8" x14ac:dyDescent="0.25">
      <c r="A32" s="42" t="s">
        <v>17</v>
      </c>
      <c r="B32" s="42"/>
      <c r="C32" s="42"/>
      <c r="D32" s="42"/>
      <c r="E32" s="42"/>
    </row>
    <row r="33" spans="1:5" x14ac:dyDescent="0.25">
      <c r="A33" s="43" t="s">
        <v>5</v>
      </c>
      <c r="B33" s="43"/>
      <c r="C33" s="43"/>
      <c r="D33" s="43"/>
      <c r="E33" s="43"/>
    </row>
    <row r="34" spans="1:5" x14ac:dyDescent="0.25">
      <c r="A34" s="42" t="s">
        <v>17</v>
      </c>
      <c r="B34" s="42"/>
      <c r="C34" s="42"/>
      <c r="D34" s="42"/>
      <c r="E34" s="42"/>
    </row>
    <row r="35" spans="1:5" x14ac:dyDescent="0.25">
      <c r="A35" s="44" t="s">
        <v>45</v>
      </c>
      <c r="B35" s="44"/>
      <c r="C35" s="44"/>
      <c r="D35" s="44"/>
      <c r="E35" s="44"/>
    </row>
    <row r="36" spans="1:5" x14ac:dyDescent="0.25">
      <c r="B36" s="39" t="s">
        <v>18</v>
      </c>
      <c r="C36" s="39"/>
      <c r="D36" s="39"/>
      <c r="E36" s="5" t="s">
        <v>6</v>
      </c>
    </row>
    <row r="37" spans="1:5" x14ac:dyDescent="0.25">
      <c r="A37" s="37"/>
      <c r="B37" s="37"/>
      <c r="C37" s="37"/>
      <c r="D37" s="37"/>
      <c r="E37" s="37"/>
    </row>
    <row r="38" spans="1:5" x14ac:dyDescent="0.25">
      <c r="A38" s="44" t="s">
        <v>29</v>
      </c>
      <c r="B38" s="44"/>
      <c r="C38" s="44"/>
      <c r="D38" s="44"/>
      <c r="E38" s="44"/>
    </row>
    <row r="39" spans="1:5" x14ac:dyDescent="0.25">
      <c r="B39" s="39" t="s">
        <v>18</v>
      </c>
      <c r="C39" s="39"/>
      <c r="D39" s="39"/>
      <c r="E39" s="5" t="s">
        <v>6</v>
      </c>
    </row>
    <row r="41" spans="1:5" x14ac:dyDescent="0.25">
      <c r="A41" s="36" t="s">
        <v>62</v>
      </c>
    </row>
    <row r="42" spans="1:5" x14ac:dyDescent="0.25">
      <c r="A42" s="13" t="s">
        <v>34</v>
      </c>
    </row>
    <row r="43" spans="1:5" x14ac:dyDescent="0.25">
      <c r="A43" s="2" t="s">
        <v>39</v>
      </c>
      <c r="B43" s="15">
        <f>'3кв'!B48</f>
        <v>25253.773999999998</v>
      </c>
    </row>
    <row r="44" spans="1:5" x14ac:dyDescent="0.25">
      <c r="A44" s="17" t="s">
        <v>94</v>
      </c>
      <c r="B44" s="16"/>
    </row>
    <row r="45" spans="1:5" x14ac:dyDescent="0.25">
      <c r="A45" s="2" t="s">
        <v>35</v>
      </c>
      <c r="B45" s="16">
        <v>23175.89</v>
      </c>
    </row>
    <row r="46" spans="1:5" x14ac:dyDescent="0.25">
      <c r="B46" s="16"/>
    </row>
    <row r="47" spans="1:5" ht="27.75" x14ac:dyDescent="0.25">
      <c r="A47" s="19" t="s">
        <v>37</v>
      </c>
      <c r="B47" s="16">
        <f>E26</f>
        <v>22287.216</v>
      </c>
    </row>
    <row r="48" spans="1:5" x14ac:dyDescent="0.25">
      <c r="A48" s="13" t="s">
        <v>36</v>
      </c>
      <c r="B48" s="18">
        <f>B43+B45+B46-B47</f>
        <v>26142.447999999997</v>
      </c>
    </row>
  </sheetData>
  <mergeCells count="29">
    <mergeCell ref="A34:E34"/>
    <mergeCell ref="A35:E35"/>
    <mergeCell ref="B36:D36"/>
    <mergeCell ref="A38:E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view="pageBreakPreview" topLeftCell="A7" zoomScaleSheetLayoutView="100" workbookViewId="0">
      <selection activeCell="C19" sqref="C19:C20"/>
    </sheetView>
  </sheetViews>
  <sheetFormatPr defaultRowHeight="15.75" x14ac:dyDescent="0.25"/>
  <cols>
    <col min="1" max="1" width="10.5703125" style="56" customWidth="1"/>
    <col min="2" max="2" width="69.5703125" style="56" customWidth="1"/>
    <col min="3" max="3" width="15.28515625" style="56" customWidth="1"/>
    <col min="4" max="4" width="11.85546875" style="56" customWidth="1"/>
    <col min="5" max="5" width="14.7109375" style="56" customWidth="1"/>
    <col min="6" max="6" width="12.42578125" style="56" customWidth="1"/>
    <col min="7" max="7" width="12" style="56" customWidth="1"/>
    <col min="8" max="8" width="13.5703125" style="56" customWidth="1"/>
    <col min="9" max="16384" width="9.140625" style="56"/>
  </cols>
  <sheetData>
    <row r="1" spans="1:5" x14ac:dyDescent="0.25">
      <c r="A1" s="54" t="s">
        <v>65</v>
      </c>
      <c r="B1" s="54"/>
      <c r="C1" s="54"/>
      <c r="D1" s="55"/>
    </row>
    <row r="2" spans="1:5" x14ac:dyDescent="0.25">
      <c r="A2" s="57" t="s">
        <v>66</v>
      </c>
      <c r="B2" s="57"/>
      <c r="C2" s="57"/>
      <c r="D2" s="58"/>
    </row>
    <row r="3" spans="1:5" x14ac:dyDescent="0.25">
      <c r="A3" s="57" t="s">
        <v>67</v>
      </c>
      <c r="B3" s="57"/>
      <c r="C3" s="57"/>
      <c r="D3" s="58"/>
    </row>
    <row r="4" spans="1:5" x14ac:dyDescent="0.25">
      <c r="A4" s="54" t="s">
        <v>90</v>
      </c>
      <c r="B4" s="54"/>
      <c r="C4" s="54"/>
      <c r="D4" s="55"/>
    </row>
    <row r="5" spans="1:5" x14ac:dyDescent="0.25">
      <c r="A5" s="59"/>
      <c r="B5" s="59"/>
      <c r="C5" s="59"/>
      <c r="D5" s="1"/>
    </row>
    <row r="6" spans="1:5" x14ac:dyDescent="0.25">
      <c r="A6" s="58"/>
      <c r="B6" s="60" t="s">
        <v>68</v>
      </c>
      <c r="C6" s="61">
        <f>'1кв'!B45</f>
        <v>22904.880000000001</v>
      </c>
      <c r="D6" s="62"/>
    </row>
    <row r="7" spans="1:5" x14ac:dyDescent="0.25">
      <c r="A7" s="63" t="s">
        <v>69</v>
      </c>
      <c r="B7" s="60" t="s">
        <v>96</v>
      </c>
      <c r="C7" s="61"/>
      <c r="D7" s="62"/>
    </row>
    <row r="8" spans="1:5" x14ac:dyDescent="0.25">
      <c r="B8" s="64" t="s">
        <v>70</v>
      </c>
      <c r="C8" s="65">
        <f>'1кв'!B47+'2кв'!B45+'3кв'!B45+'4кв'!B45</f>
        <v>89256.04</v>
      </c>
      <c r="D8" s="66"/>
    </row>
    <row r="9" spans="1:5" x14ac:dyDescent="0.25">
      <c r="B9" s="64" t="s">
        <v>95</v>
      </c>
      <c r="C9" s="65">
        <f>'1кв'!B48+'2кв'!B46</f>
        <v>600</v>
      </c>
      <c r="D9" s="66"/>
    </row>
    <row r="10" spans="1:5" x14ac:dyDescent="0.25">
      <c r="B10" s="64" t="s">
        <v>71</v>
      </c>
      <c r="C10" s="65">
        <f>'1кв'!B49+'2кв'!B47+'3кв'!B46</f>
        <v>1200</v>
      </c>
      <c r="D10" s="66"/>
    </row>
    <row r="11" spans="1:5" x14ac:dyDescent="0.25">
      <c r="A11" s="67"/>
      <c r="B11" s="64" t="s">
        <v>72</v>
      </c>
      <c r="C11" s="68">
        <f>SUM(C8:C10)</f>
        <v>91056.04</v>
      </c>
      <c r="D11" s="62"/>
    </row>
    <row r="12" spans="1:5" x14ac:dyDescent="0.25">
      <c r="A12" s="1"/>
      <c r="B12" s="69"/>
      <c r="C12" s="69"/>
      <c r="D12" s="70"/>
    </row>
    <row r="13" spans="1:5" x14ac:dyDescent="0.25">
      <c r="A13" s="71" t="s">
        <v>73</v>
      </c>
      <c r="B13" s="72" t="s">
        <v>74</v>
      </c>
      <c r="C13" s="73">
        <f>'1кв'!E22+'2кв'!E22+'3кв'!E22+'4кв'!E22</f>
        <v>64753.152000000002</v>
      </c>
      <c r="D13" s="70"/>
    </row>
    <row r="14" spans="1:5" x14ac:dyDescent="0.25">
      <c r="A14" s="71"/>
      <c r="B14" s="74" t="s">
        <v>38</v>
      </c>
      <c r="C14" s="73">
        <f>'1кв'!E23+'2кв'!E23+'3кв'!E23+'4кв'!E23</f>
        <v>17172</v>
      </c>
      <c r="D14" s="70"/>
    </row>
    <row r="15" spans="1:5" x14ac:dyDescent="0.25">
      <c r="A15" s="1"/>
      <c r="B15" s="74" t="s">
        <v>30</v>
      </c>
      <c r="C15" s="73">
        <f>'1кв'!E24+'2кв'!E24+'3кв'!E24+'4кв'!E24</f>
        <v>1215.72</v>
      </c>
      <c r="D15" s="70"/>
      <c r="E15" s="75"/>
    </row>
    <row r="16" spans="1:5" x14ac:dyDescent="0.25">
      <c r="A16" s="71"/>
      <c r="B16" s="76" t="s">
        <v>75</v>
      </c>
      <c r="C16" s="73">
        <v>0</v>
      </c>
      <c r="D16" s="70"/>
    </row>
    <row r="17" spans="1:5" x14ac:dyDescent="0.25">
      <c r="A17" s="71"/>
      <c r="B17" s="77" t="s">
        <v>76</v>
      </c>
      <c r="C17" s="73">
        <f>SUM(C18:C21)</f>
        <v>4677.6000000000004</v>
      </c>
      <c r="D17" s="70"/>
    </row>
    <row r="18" spans="1:5" x14ac:dyDescent="0.25">
      <c r="A18" s="71"/>
      <c r="B18" s="77" t="s">
        <v>77</v>
      </c>
      <c r="C18" s="73">
        <v>0</v>
      </c>
      <c r="D18" s="70"/>
    </row>
    <row r="19" spans="1:5" ht="31.5" x14ac:dyDescent="0.25">
      <c r="A19" s="71"/>
      <c r="B19" s="77" t="s">
        <v>78</v>
      </c>
      <c r="C19" s="73">
        <f>'1кв'!E25</f>
        <v>110</v>
      </c>
      <c r="D19" s="70"/>
    </row>
    <row r="20" spans="1:5" x14ac:dyDescent="0.25">
      <c r="A20" s="71"/>
      <c r="B20" s="84" t="s">
        <v>97</v>
      </c>
      <c r="C20" s="73">
        <f>'1кв'!E26</f>
        <v>4567.6000000000004</v>
      </c>
      <c r="D20" s="70"/>
    </row>
    <row r="21" spans="1:5" x14ac:dyDescent="0.25">
      <c r="A21" s="71"/>
      <c r="B21" s="77"/>
      <c r="C21" s="65"/>
      <c r="D21" s="70"/>
    </row>
    <row r="22" spans="1:5" x14ac:dyDescent="0.25">
      <c r="A22" s="1"/>
      <c r="B22" s="78" t="s">
        <v>79</v>
      </c>
      <c r="C22" s="68">
        <f>SUM(C13:C17)</f>
        <v>87818.472000000009</v>
      </c>
      <c r="D22" s="70"/>
      <c r="E22" s="75"/>
    </row>
    <row r="23" spans="1:5" x14ac:dyDescent="0.25">
      <c r="A23" s="1"/>
      <c r="B23" s="78" t="s">
        <v>80</v>
      </c>
      <c r="C23" s="68">
        <f>C6+C11-C22</f>
        <v>26142.447999999989</v>
      </c>
      <c r="D23" s="70"/>
    </row>
    <row r="24" spans="1:5" x14ac:dyDescent="0.25">
      <c r="A24" s="1"/>
      <c r="B24" s="63"/>
      <c r="C24" s="63"/>
      <c r="D24" s="70"/>
    </row>
    <row r="25" spans="1:5" x14ac:dyDescent="0.25">
      <c r="A25" s="1"/>
      <c r="B25" s="79" t="s">
        <v>81</v>
      </c>
      <c r="C25" s="79"/>
      <c r="D25" s="70"/>
    </row>
    <row r="26" spans="1:5" x14ac:dyDescent="0.25">
      <c r="A26" s="1"/>
      <c r="B26" s="79" t="s">
        <v>82</v>
      </c>
      <c r="C26" s="80">
        <v>8157.78</v>
      </c>
      <c r="D26" s="70"/>
    </row>
    <row r="27" spans="1:5" x14ac:dyDescent="0.25">
      <c r="A27" s="1"/>
      <c r="B27" s="81" t="s">
        <v>83</v>
      </c>
      <c r="C27" s="82">
        <v>7728.98</v>
      </c>
      <c r="D27" s="70"/>
    </row>
    <row r="28" spans="1:5" x14ac:dyDescent="0.25">
      <c r="A28" s="1"/>
      <c r="B28" s="79" t="s">
        <v>84</v>
      </c>
      <c r="C28" s="83">
        <f>C27-C26</f>
        <v>-428.80000000000018</v>
      </c>
      <c r="D28" s="70"/>
    </row>
    <row r="29" spans="1:5" x14ac:dyDescent="0.25">
      <c r="A29" s="1"/>
      <c r="B29" s="63"/>
      <c r="C29" s="63"/>
      <c r="D29" s="70"/>
    </row>
    <row r="30" spans="1:5" x14ac:dyDescent="0.25">
      <c r="A30" s="1"/>
      <c r="B30" s="63"/>
      <c r="C30" s="63"/>
      <c r="D30" s="70"/>
    </row>
    <row r="31" spans="1:5" x14ac:dyDescent="0.25">
      <c r="A31" s="1"/>
      <c r="B31" s="63"/>
      <c r="C31" s="63"/>
      <c r="D31" s="70"/>
    </row>
    <row r="32" spans="1:5" x14ac:dyDescent="0.25">
      <c r="A32" s="1"/>
      <c r="B32" s="63"/>
      <c r="C32" s="63"/>
      <c r="D32" s="70"/>
    </row>
    <row r="33" spans="1:4" x14ac:dyDescent="0.25">
      <c r="A33" s="1" t="s">
        <v>85</v>
      </c>
      <c r="B33" s="63" t="s">
        <v>86</v>
      </c>
      <c r="C33" s="63"/>
      <c r="D33" s="70"/>
    </row>
    <row r="34" spans="1:4" x14ac:dyDescent="0.25">
      <c r="A34" s="1"/>
      <c r="B34" s="63" t="s">
        <v>87</v>
      </c>
      <c r="C34" s="63"/>
      <c r="D34" s="70"/>
    </row>
    <row r="35" spans="1:4" x14ac:dyDescent="0.25">
      <c r="A35" s="1"/>
      <c r="B35" s="63" t="s">
        <v>88</v>
      </c>
      <c r="C35" s="63"/>
      <c r="D35" s="70"/>
    </row>
    <row r="36" spans="1:4" x14ac:dyDescent="0.25">
      <c r="A36" s="1"/>
      <c r="B36" s="63"/>
      <c r="C36" s="63"/>
      <c r="D36" s="70"/>
    </row>
    <row r="37" spans="1:4" x14ac:dyDescent="0.25">
      <c r="A37" s="1"/>
      <c r="B37" s="63"/>
      <c r="C37" s="63"/>
      <c r="D37" s="70"/>
    </row>
    <row r="38" spans="1:4" x14ac:dyDescent="0.25">
      <c r="A38" s="1"/>
      <c r="B38" s="63" t="s">
        <v>89</v>
      </c>
      <c r="C38" s="63"/>
      <c r="D38" s="70"/>
    </row>
    <row r="39" spans="1:4" x14ac:dyDescent="0.25">
      <c r="A39" s="1"/>
      <c r="B39" s="63"/>
      <c r="C39" s="63"/>
      <c r="D39" s="70"/>
    </row>
    <row r="40" spans="1:4" x14ac:dyDescent="0.25">
      <c r="A40" s="1"/>
      <c r="B40" s="63"/>
      <c r="C40" s="63"/>
      <c r="D40" s="70"/>
    </row>
    <row r="41" spans="1:4" x14ac:dyDescent="0.25">
      <c r="A41" s="1"/>
      <c r="B41" s="63"/>
      <c r="C41" s="63"/>
      <c r="D41" s="70"/>
    </row>
    <row r="42" spans="1:4" x14ac:dyDescent="0.25">
      <c r="A42" s="1"/>
      <c r="B42" s="63"/>
      <c r="C42" s="63"/>
      <c r="D42" s="70"/>
    </row>
  </sheetData>
  <mergeCells count="6"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2025-02-27T14:06:34Z</dcterms:modified>
</cp:coreProperties>
</file>